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Comparison(En)" sheetId="2" r:id="rId1"/>
  </sheets>
  <calcPr calcId="125725"/>
</workbook>
</file>

<file path=xl/calcChain.xml><?xml version="1.0" encoding="utf-8"?>
<calcChain xmlns="http://schemas.openxmlformats.org/spreadsheetml/2006/main">
  <c r="H27" i="2"/>
  <c r="M20"/>
  <c r="M19"/>
  <c r="M17"/>
  <c r="M16" s="1"/>
  <c r="K19"/>
  <c r="K18"/>
  <c r="K17"/>
  <c r="K16" s="1"/>
  <c r="G20"/>
  <c r="K20" s="1"/>
  <c r="E15"/>
  <c r="M5"/>
  <c r="M4"/>
  <c r="M6" s="1"/>
  <c r="I21" s="1"/>
  <c r="G6"/>
  <c r="I8" s="1"/>
  <c r="K8" s="1"/>
  <c r="E26"/>
  <c r="K26" s="1"/>
  <c r="M21" l="1"/>
  <c r="M22" s="1"/>
  <c r="G10"/>
  <c r="K10" s="1"/>
  <c r="G11"/>
  <c r="K11" s="1"/>
  <c r="G12"/>
  <c r="K12" s="1"/>
  <c r="G13"/>
  <c r="K13" s="1"/>
  <c r="G14"/>
  <c r="K14" s="1"/>
  <c r="K23"/>
  <c r="K15" l="1"/>
  <c r="K7" s="1"/>
</calcChain>
</file>

<file path=xl/comments1.xml><?xml version="1.0" encoding="utf-8"?>
<comments xmlns="http://schemas.openxmlformats.org/spreadsheetml/2006/main">
  <authors>
    <author>Delta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apply to Inner-mix type of Nozzle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apply to external-mix type of Nozzle</t>
        </r>
      </text>
    </comment>
  </commentList>
</comments>
</file>

<file path=xl/sharedStrings.xml><?xml version="1.0" encoding="utf-8"?>
<sst xmlns="http://schemas.openxmlformats.org/spreadsheetml/2006/main" count="111" uniqueCount="66">
  <si>
    <t>Item</t>
    <phoneticPr fontId="2" type="noConversion"/>
  </si>
  <si>
    <t>hr</t>
    <phoneticPr fontId="2" type="noConversion"/>
  </si>
  <si>
    <t>Grand-Total (Annual / for 20yrs) Payback Total Amount)</t>
    <phoneticPr fontId="2" type="noConversion"/>
  </si>
  <si>
    <t>$/ea</t>
    <phoneticPr fontId="2" type="noConversion"/>
  </si>
  <si>
    <t>$</t>
    <phoneticPr fontId="2" type="noConversion"/>
  </si>
  <si>
    <t>$</t>
    <phoneticPr fontId="2" type="noConversion"/>
  </si>
  <si>
    <r>
      <rPr>
        <sz val="11"/>
        <color theme="1"/>
        <rFont val="HY그래픽"/>
        <family val="1"/>
        <charset val="129"/>
      </rPr>
      <t>$</t>
    </r>
    <r>
      <rPr>
        <sz val="11"/>
        <color theme="1"/>
        <rFont val="Arial"/>
        <family val="2"/>
      </rPr>
      <t>/hr</t>
    </r>
    <phoneticPr fontId="2" type="noConversion"/>
  </si>
  <si>
    <t>$/hr</t>
    <phoneticPr fontId="2" type="noConversion"/>
  </si>
  <si>
    <t>hr/day</t>
    <phoneticPr fontId="2" type="noConversion"/>
  </si>
  <si>
    <t>P</t>
    <phoneticPr fontId="2" type="noConversion"/>
  </si>
  <si>
    <t>day</t>
    <phoneticPr fontId="2" type="noConversion"/>
  </si>
  <si>
    <t>$</t>
    <phoneticPr fontId="2" type="noConversion"/>
  </si>
  <si>
    <t>Equipment</t>
    <phoneticPr fontId="2" type="noConversion"/>
  </si>
  <si>
    <t>Labour</t>
    <phoneticPr fontId="2" type="noConversion"/>
  </si>
  <si>
    <t>Welding Machine</t>
    <phoneticPr fontId="2" type="noConversion"/>
  </si>
  <si>
    <t>Welder</t>
    <phoneticPr fontId="2" type="noConversion"/>
  </si>
  <si>
    <t>Supporters</t>
    <phoneticPr fontId="2" type="noConversion"/>
  </si>
  <si>
    <t>u</t>
    <phoneticPr fontId="2" type="noConversion"/>
  </si>
  <si>
    <t>1.Annual maintenance : (a+b)</t>
    <phoneticPr fontId="2" type="noConversion"/>
  </si>
  <si>
    <r>
      <t>b.Construction Costs</t>
    </r>
    <r>
      <rPr>
        <sz val="10"/>
        <color theme="1"/>
        <rFont val="Arial"/>
        <family val="2"/>
      </rPr>
      <t>(details)</t>
    </r>
    <phoneticPr fontId="2" type="noConversion"/>
  </si>
  <si>
    <t>2.Labour Charge (redusible worktime/improve work environment): (a*b*c*d)</t>
    <phoneticPr fontId="2" type="noConversion"/>
  </si>
  <si>
    <t>d.Working days per winter season</t>
    <phoneticPr fontId="2" type="noConversion"/>
  </si>
  <si>
    <t>a.New Hydrant costs for change</t>
    <phoneticPr fontId="2" type="noConversion"/>
  </si>
  <si>
    <t>a,Lawsuit indemnity(Case law)</t>
    <phoneticPr fontId="2" type="noConversion"/>
  </si>
  <si>
    <t>b,Worker's compensation (deathtrap)</t>
    <phoneticPr fontId="2" type="noConversion"/>
  </si>
  <si>
    <t>c,Risk of company charge (b-a)</t>
    <phoneticPr fontId="2" type="noConversion"/>
  </si>
  <si>
    <t>$/ea</t>
    <phoneticPr fontId="2" type="noConversion"/>
  </si>
  <si>
    <t>The life: 20yrs</t>
    <phoneticPr fontId="2" type="noConversion"/>
  </si>
  <si>
    <t>Time for repair per Unit</t>
    <phoneticPr fontId="2" type="noConversion"/>
  </si>
  <si>
    <t>Time for investment return</t>
    <phoneticPr fontId="2" type="noConversion"/>
  </si>
  <si>
    <t>Payback total amount for 20yrs</t>
    <phoneticPr fontId="2" type="noConversion"/>
  </si>
  <si>
    <t>Max.300,000$/ea(die)</t>
    <phoneticPr fontId="2" type="noConversion"/>
  </si>
  <si>
    <t>3.Risks of unforeseen industrial accident by high pressure damage</t>
    <phoneticPr fontId="2" type="noConversion"/>
  </si>
  <si>
    <t>Latent Risk Management</t>
    <phoneticPr fontId="2" type="noConversion"/>
  </si>
  <si>
    <t>sub-total</t>
    <phoneticPr fontId="2" type="noConversion"/>
  </si>
  <si>
    <t xml:space="preserve"> @/hr</t>
    <phoneticPr fontId="2" type="noConversion"/>
  </si>
  <si>
    <t>Total worktime</t>
    <phoneticPr fontId="2" type="noConversion"/>
  </si>
  <si>
    <t>Units</t>
    <phoneticPr fontId="2" type="noConversion"/>
  </si>
  <si>
    <t>Amount</t>
    <phoneticPr fontId="2" type="noConversion"/>
  </si>
  <si>
    <t>SMS-Drainer</t>
    <phoneticPr fontId="2" type="noConversion"/>
  </si>
  <si>
    <t>Model #1</t>
    <phoneticPr fontId="2" type="noConversion"/>
  </si>
  <si>
    <t>Model #2</t>
    <phoneticPr fontId="2" type="noConversion"/>
  </si>
  <si>
    <t>Tota amount of Investment</t>
    <phoneticPr fontId="2" type="noConversion"/>
  </si>
  <si>
    <t>before</t>
    <phoneticPr fontId="2" type="noConversion"/>
  </si>
  <si>
    <t>after</t>
    <phoneticPr fontId="2" type="noConversion"/>
  </si>
  <si>
    <t>Remark</t>
    <phoneticPr fontId="2" type="noConversion"/>
  </si>
  <si>
    <t xml:space="preserve"> @</t>
    <phoneticPr fontId="2" type="noConversion"/>
  </si>
  <si>
    <t>unit</t>
    <phoneticPr fontId="2" type="noConversion"/>
  </si>
  <si>
    <t>Amount</t>
    <phoneticPr fontId="2" type="noConversion"/>
  </si>
  <si>
    <t>Excavator Rental  cost</t>
    <phoneticPr fontId="2" type="noConversion"/>
  </si>
  <si>
    <t>Excavator driver</t>
    <phoneticPr fontId="2" type="noConversion"/>
  </si>
  <si>
    <t>Product Cost</t>
    <phoneticPr fontId="2" type="noConversion"/>
  </si>
  <si>
    <t xml:space="preserve"> # of installed          Hydrants</t>
    <phoneticPr fontId="2" type="noConversion"/>
  </si>
  <si>
    <t>ea</t>
    <phoneticPr fontId="2" type="noConversion"/>
  </si>
  <si>
    <t>a.Part time charge for each snowmaker</t>
    <phoneticPr fontId="2" type="noConversion"/>
  </si>
  <si>
    <t>b.Daily overtime for water discharge</t>
    <phoneticPr fontId="2" type="noConversion"/>
  </si>
  <si>
    <t>c.Daily Employed Snowmakers</t>
    <phoneticPr fontId="2" type="noConversion"/>
  </si>
  <si>
    <t>Payback Term</t>
    <phoneticPr fontId="2" type="noConversion"/>
  </si>
  <si>
    <t>yr</t>
    <phoneticPr fontId="2" type="noConversion"/>
  </si>
  <si>
    <t>Saving</t>
    <phoneticPr fontId="2" type="noConversion"/>
  </si>
  <si>
    <t>per Yr</t>
    <phoneticPr fontId="2" type="noConversion"/>
  </si>
  <si>
    <t>$</t>
    <phoneticPr fontId="2" type="noConversion"/>
  </si>
  <si>
    <t>20yrs</t>
    <phoneticPr fontId="2" type="noConversion"/>
  </si>
  <si>
    <r>
      <rPr>
        <b/>
        <sz val="11"/>
        <color rgb="FF00B050"/>
        <rFont val="굴림"/>
        <family val="3"/>
        <charset val="129"/>
      </rPr>
      <t>☞</t>
    </r>
    <r>
      <rPr>
        <b/>
        <sz val="11"/>
        <color rgb="FF00B050"/>
        <rFont val="Arial"/>
        <family val="2"/>
      </rPr>
      <t>Advantage of "Drainer" using : Annual maintenance costs saving at</t>
    </r>
    <phoneticPr fontId="2" type="noConversion"/>
  </si>
  <si>
    <t>$ and free from unforeseen company risks at Max.220,000$ per die-accident.</t>
    <phoneticPr fontId="2" type="noConversion"/>
  </si>
  <si>
    <t>Comparison Data (before &amp; after) of "SMS-Drainer" - OOO Ski Resort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</si>
</sst>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-* #,##0.0_-;\-* #,##0.0_-;_-* &quot;-&quot;??_-;_-@_-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FF"/>
      <name val="Arial"/>
      <family val="2"/>
    </font>
    <font>
      <b/>
      <sz val="16"/>
      <color rgb="FF0066FF"/>
      <name val="Arial"/>
      <family val="2"/>
    </font>
    <font>
      <b/>
      <sz val="12"/>
      <color theme="1"/>
      <name val="Arial"/>
      <family val="2"/>
    </font>
    <font>
      <sz val="11"/>
      <color theme="1"/>
      <name val="HY그래픽"/>
      <family val="1"/>
      <charset val="129"/>
    </font>
    <font>
      <sz val="12"/>
      <color theme="1"/>
      <name val="Arial"/>
      <family val="2"/>
    </font>
    <font>
      <sz val="12"/>
      <color theme="1"/>
      <name val="HY그래픽"/>
      <family val="1"/>
      <charset val="129"/>
    </font>
    <font>
      <sz val="11"/>
      <name val="HY그래픽"/>
      <family val="1"/>
      <charset val="129"/>
    </font>
    <font>
      <sz val="11"/>
      <color rgb="FF0066FF"/>
      <name val="Arial"/>
      <family val="2"/>
    </font>
    <font>
      <sz val="11"/>
      <color rgb="FF0066FF"/>
      <name val="HY그래픽"/>
      <family val="1"/>
      <charset val="129"/>
    </font>
    <font>
      <sz val="11"/>
      <color rgb="FFFF00FF"/>
      <name val="HY그래픽"/>
      <family val="1"/>
      <charset val="129"/>
    </font>
    <font>
      <sz val="12"/>
      <color rgb="FF0066FF"/>
      <name val="Arial"/>
      <family val="2"/>
    </font>
    <font>
      <sz val="11"/>
      <color rgb="FFFF0000"/>
      <name val="Arial"/>
      <family val="2"/>
    </font>
    <font>
      <sz val="11"/>
      <color rgb="FFFF0000"/>
      <name val="HY그래픽"/>
      <family val="1"/>
      <charset val="129"/>
    </font>
    <font>
      <sz val="11"/>
      <color rgb="FFFF0000"/>
      <name val="돋움"/>
      <family val="3"/>
      <charset val="129"/>
    </font>
    <font>
      <sz val="10"/>
      <color theme="1"/>
      <name val="HY그래픽"/>
      <family val="1"/>
      <charset val="129"/>
    </font>
    <font>
      <sz val="10"/>
      <name val="Arial"/>
      <family val="2"/>
    </font>
    <font>
      <sz val="12"/>
      <color rgb="FFFF00FF"/>
      <name val="Arial"/>
      <family val="2"/>
    </font>
    <font>
      <sz val="10"/>
      <name val="돋움"/>
      <family val="3"/>
      <charset val="129"/>
    </font>
    <font>
      <b/>
      <sz val="9"/>
      <color indexed="81"/>
      <name val="Tahoma"/>
      <family val="2"/>
    </font>
    <font>
      <b/>
      <sz val="11"/>
      <color rgb="FFFF00FF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3300"/>
      <name val="Arial"/>
      <family val="2"/>
    </font>
    <font>
      <sz val="10"/>
      <color rgb="FF0066FF"/>
      <name val="Arial"/>
      <family val="2"/>
    </font>
    <font>
      <b/>
      <sz val="11"/>
      <color rgb="FF0066FF"/>
      <name val="돋움"/>
      <family val="3"/>
      <charset val="129"/>
    </font>
    <font>
      <sz val="11"/>
      <color rgb="FF0066FF"/>
      <name val="돋움"/>
      <family val="3"/>
      <charset val="129"/>
    </font>
    <font>
      <b/>
      <sz val="11"/>
      <color rgb="FF00B050"/>
      <name val="Arial"/>
      <family val="2"/>
    </font>
    <font>
      <b/>
      <sz val="11"/>
      <color rgb="FF00B050"/>
      <name val="굴림"/>
      <family val="3"/>
      <charset val="129"/>
    </font>
    <font>
      <b/>
      <sz val="12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41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1" fontId="13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3" fontId="17" fillId="0" borderId="5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1" fontId="6" fillId="0" borderId="3" xfId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41" fontId="5" fillId="0" borderId="6" xfId="1" applyFont="1" applyFill="1" applyBorder="1" applyAlignment="1">
      <alignment horizontal="righ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41" fontId="5" fillId="0" borderId="1" xfId="0" applyNumberFormat="1" applyFont="1" applyBorder="1" applyAlignment="1">
      <alignment horizontal="right" vertical="center" wrapText="1"/>
    </xf>
    <xf numFmtId="41" fontId="13" fillId="0" borderId="1" xfId="0" applyNumberFormat="1" applyFont="1" applyBorder="1" applyAlignment="1">
      <alignment horizontal="right" vertical="center" wrapText="1"/>
    </xf>
    <xf numFmtId="41" fontId="17" fillId="0" borderId="1" xfId="1" applyFont="1" applyBorder="1" applyAlignment="1">
      <alignment horizontal="right" vertical="center" wrapText="1"/>
    </xf>
    <xf numFmtId="41" fontId="27" fillId="0" borderId="1" xfId="1" applyFont="1" applyBorder="1" applyAlignment="1">
      <alignment horizontal="right" vertical="center" wrapText="1"/>
    </xf>
    <xf numFmtId="41" fontId="27" fillId="0" borderId="1" xfId="0" applyNumberFormat="1" applyFont="1" applyBorder="1" applyAlignment="1">
      <alignment horizontal="center" vertical="center" wrapText="1"/>
    </xf>
    <xf numFmtId="41" fontId="13" fillId="0" borderId="1" xfId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41" fontId="13" fillId="0" borderId="13" xfId="1" applyFont="1" applyBorder="1" applyAlignment="1">
      <alignment horizontal="right" vertical="center" wrapText="1"/>
    </xf>
    <xf numFmtId="0" fontId="14" fillId="0" borderId="13" xfId="0" applyFont="1" applyBorder="1" applyAlignment="1">
      <alignment horizontal="lef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0" fontId="30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41" fontId="13" fillId="0" borderId="1" xfId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41" fontId="33" fillId="0" borderId="16" xfId="0" applyNumberFormat="1" applyFont="1" applyBorder="1" applyAlignment="1">
      <alignment horizontal="righ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1" fontId="23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41" fontId="6" fillId="0" borderId="1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41" fontId="17" fillId="0" borderId="6" xfId="1" applyFont="1" applyFill="1" applyBorder="1" applyAlignment="1">
      <alignment horizontal="center" vertical="center" wrapText="1"/>
    </xf>
    <xf numFmtId="41" fontId="17" fillId="0" borderId="7" xfId="1" applyFont="1" applyFill="1" applyBorder="1" applyAlignment="1">
      <alignment horizontal="center" vertical="center" wrapText="1"/>
    </xf>
    <xf numFmtId="41" fontId="5" fillId="0" borderId="6" xfId="1" applyFont="1" applyFill="1" applyBorder="1" applyAlignment="1">
      <alignment horizontal="left" vertical="center" wrapText="1"/>
    </xf>
    <xf numFmtId="41" fontId="5" fillId="0" borderId="7" xfId="1" applyFont="1" applyFill="1" applyBorder="1" applyAlignment="1">
      <alignment horizontal="left" vertical="center" wrapText="1"/>
    </xf>
    <xf numFmtId="41" fontId="16" fillId="0" borderId="6" xfId="0" applyNumberFormat="1" applyFont="1" applyBorder="1" applyAlignment="1">
      <alignment horizontal="right" vertical="center" wrapText="1"/>
    </xf>
    <xf numFmtId="41" fontId="16" fillId="0" borderId="7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9" fontId="17" fillId="0" borderId="1" xfId="2" applyFont="1" applyBorder="1" applyAlignment="1">
      <alignment horizontal="center" vertical="center" wrapText="1"/>
    </xf>
    <xf numFmtId="41" fontId="17" fillId="0" borderId="6" xfId="1" applyFont="1" applyBorder="1" applyAlignment="1">
      <alignment horizontal="center" vertical="center" wrapText="1"/>
    </xf>
    <xf numFmtId="41" fontId="17" fillId="0" borderId="7" xfId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13" xfId="0" applyNumberFormat="1" applyFont="1" applyBorder="1" applyAlignment="1">
      <alignment horizontal="center" vertical="center" wrapTex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66FF"/>
      <color rgb="FFFF3300"/>
      <color rgb="FFFF00FF"/>
      <color rgb="FF473FE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showGridLines="0" tabSelected="1" workbookViewId="0">
      <selection activeCell="O7" sqref="O7"/>
    </sheetView>
  </sheetViews>
  <sheetFormatPr defaultRowHeight="14.25"/>
  <cols>
    <col min="1" max="1" width="3.375" style="1" customWidth="1"/>
    <col min="2" max="2" width="3.875" style="2" customWidth="1"/>
    <col min="3" max="3" width="7.25" style="1" customWidth="1"/>
    <col min="4" max="4" width="25.625" style="3" customWidth="1"/>
    <col min="5" max="5" width="11.375" style="21" customWidth="1"/>
    <col min="6" max="6" width="5.125" style="21" customWidth="1"/>
    <col min="7" max="7" width="7.5" style="21" customWidth="1"/>
    <col min="8" max="8" width="4" style="21" customWidth="1"/>
    <col min="9" max="9" width="6" style="21" customWidth="1"/>
    <col min="10" max="10" width="2.875" style="21" customWidth="1"/>
    <col min="11" max="11" width="10.125" style="21" customWidth="1"/>
    <col min="12" max="12" width="6.125" style="22" customWidth="1"/>
    <col min="13" max="13" width="10.25" style="22" customWidth="1"/>
    <col min="14" max="14" width="5.625" style="22" customWidth="1"/>
    <col min="15" max="15" width="36.875" style="1" customWidth="1"/>
    <col min="16" max="16384" width="9" style="1"/>
  </cols>
  <sheetData>
    <row r="1" spans="1:15" ht="48" customHeight="1">
      <c r="A1" s="95" t="s">
        <v>65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s="4" customFormat="1" ht="15" customHeight="1">
      <c r="A2" s="98" t="s">
        <v>0</v>
      </c>
      <c r="B2" s="98"/>
      <c r="C2" s="98"/>
      <c r="D2" s="98"/>
      <c r="E2" s="96" t="s">
        <v>51</v>
      </c>
      <c r="F2" s="97"/>
      <c r="G2" s="100" t="s">
        <v>52</v>
      </c>
      <c r="H2" s="101"/>
      <c r="I2" s="101"/>
      <c r="J2" s="102"/>
      <c r="K2" s="96" t="s">
        <v>43</v>
      </c>
      <c r="L2" s="97"/>
      <c r="M2" s="96" t="s">
        <v>44</v>
      </c>
      <c r="N2" s="97"/>
      <c r="O2" s="98" t="s">
        <v>45</v>
      </c>
    </row>
    <row r="3" spans="1:15" s="4" customFormat="1" ht="15" customHeight="1">
      <c r="A3" s="98"/>
      <c r="B3" s="98"/>
      <c r="C3" s="98"/>
      <c r="D3" s="98"/>
      <c r="E3" s="38" t="s">
        <v>46</v>
      </c>
      <c r="F3" s="38" t="s">
        <v>47</v>
      </c>
      <c r="G3" s="103"/>
      <c r="H3" s="104"/>
      <c r="I3" s="104"/>
      <c r="J3" s="105"/>
      <c r="K3" s="99" t="s">
        <v>48</v>
      </c>
      <c r="L3" s="99"/>
      <c r="M3" s="99" t="s">
        <v>48</v>
      </c>
      <c r="N3" s="99"/>
      <c r="O3" s="98"/>
    </row>
    <row r="4" spans="1:15" s="4" customFormat="1" ht="15" customHeight="1">
      <c r="A4" s="115" t="s">
        <v>39</v>
      </c>
      <c r="B4" s="115"/>
      <c r="C4" s="115"/>
      <c r="D4" s="37" t="s">
        <v>40</v>
      </c>
      <c r="E4" s="35">
        <v>350</v>
      </c>
      <c r="F4" s="36" t="s">
        <v>3</v>
      </c>
      <c r="G4" s="109">
        <v>100</v>
      </c>
      <c r="H4" s="110"/>
      <c r="I4" s="111" t="s">
        <v>53</v>
      </c>
      <c r="J4" s="112"/>
      <c r="K4" s="6"/>
      <c r="L4" s="6"/>
      <c r="M4" s="7">
        <f>E4*G4</f>
        <v>35000</v>
      </c>
      <c r="N4" s="23" t="s">
        <v>4</v>
      </c>
      <c r="O4" s="107" t="s">
        <v>27</v>
      </c>
    </row>
    <row r="5" spans="1:15" s="4" customFormat="1" ht="15" customHeight="1">
      <c r="A5" s="115"/>
      <c r="B5" s="115"/>
      <c r="C5" s="115"/>
      <c r="D5" s="37" t="s">
        <v>41</v>
      </c>
      <c r="E5" s="35">
        <v>500</v>
      </c>
      <c r="F5" s="36" t="s">
        <v>3</v>
      </c>
      <c r="G5" s="109">
        <v>140</v>
      </c>
      <c r="H5" s="110"/>
      <c r="I5" s="111" t="s">
        <v>53</v>
      </c>
      <c r="J5" s="112"/>
      <c r="K5" s="6"/>
      <c r="L5" s="6"/>
      <c r="M5" s="7">
        <f>E5*G5</f>
        <v>70000</v>
      </c>
      <c r="N5" s="23" t="s">
        <v>4</v>
      </c>
      <c r="O5" s="108"/>
    </row>
    <row r="6" spans="1:15" ht="22.5" customHeight="1">
      <c r="A6" s="116" t="s">
        <v>42</v>
      </c>
      <c r="B6" s="117"/>
      <c r="C6" s="117"/>
      <c r="D6" s="117"/>
      <c r="E6" s="117"/>
      <c r="F6" s="118"/>
      <c r="G6" s="113">
        <f>SUM(G4:G5)</f>
        <v>240</v>
      </c>
      <c r="H6" s="114"/>
      <c r="I6" s="84" t="s">
        <v>53</v>
      </c>
      <c r="J6" s="86"/>
      <c r="K6" s="8"/>
      <c r="L6" s="9"/>
      <c r="M6" s="8">
        <f>SUM(M4:M5)</f>
        <v>105000</v>
      </c>
      <c r="N6" s="23" t="s">
        <v>4</v>
      </c>
      <c r="O6" s="30"/>
    </row>
    <row r="7" spans="1:15" ht="24" customHeight="1">
      <c r="A7" s="83" t="s">
        <v>18</v>
      </c>
      <c r="B7" s="83"/>
      <c r="C7" s="83"/>
      <c r="D7" s="83"/>
      <c r="E7" s="83"/>
      <c r="F7" s="83"/>
      <c r="G7" s="83"/>
      <c r="H7" s="83"/>
      <c r="I7" s="83"/>
      <c r="J7" s="83"/>
      <c r="K7" s="10">
        <f>K8+K15</f>
        <v>10080</v>
      </c>
      <c r="L7" s="24" t="s">
        <v>5</v>
      </c>
      <c r="M7" s="11">
        <v>0</v>
      </c>
      <c r="N7" s="24" t="s">
        <v>11</v>
      </c>
      <c r="O7" s="28"/>
    </row>
    <row r="8" spans="1:15" ht="24" customHeight="1">
      <c r="A8" s="71"/>
      <c r="B8" s="72" t="s">
        <v>22</v>
      </c>
      <c r="C8" s="72"/>
      <c r="D8" s="72"/>
      <c r="E8" s="56">
        <v>600</v>
      </c>
      <c r="F8" s="39" t="s">
        <v>53</v>
      </c>
      <c r="G8" s="119">
        <v>0.05</v>
      </c>
      <c r="H8" s="119"/>
      <c r="I8" s="57">
        <f>G6*G8</f>
        <v>12</v>
      </c>
      <c r="J8" s="58" t="s">
        <v>17</v>
      </c>
      <c r="K8" s="10">
        <f>E8*I8</f>
        <v>7200</v>
      </c>
      <c r="L8" s="59" t="s">
        <v>4</v>
      </c>
      <c r="M8" s="13"/>
      <c r="N8" s="14"/>
      <c r="O8" s="28"/>
    </row>
    <row r="9" spans="1:15" ht="24" customHeight="1">
      <c r="A9" s="77"/>
      <c r="B9" s="87" t="s">
        <v>19</v>
      </c>
      <c r="C9" s="88"/>
      <c r="D9" s="89"/>
      <c r="E9" s="82" t="s">
        <v>35</v>
      </c>
      <c r="F9" s="82"/>
      <c r="G9" s="82" t="s">
        <v>36</v>
      </c>
      <c r="H9" s="82"/>
      <c r="I9" s="90" t="s">
        <v>37</v>
      </c>
      <c r="J9" s="90"/>
      <c r="K9" s="106" t="s">
        <v>38</v>
      </c>
      <c r="L9" s="106"/>
      <c r="M9" s="106"/>
      <c r="N9" s="106"/>
      <c r="O9" s="32" t="s">
        <v>28</v>
      </c>
    </row>
    <row r="10" spans="1:15" ht="16.5" customHeight="1">
      <c r="A10" s="77"/>
      <c r="B10" s="94" t="s">
        <v>12</v>
      </c>
      <c r="C10" s="70"/>
      <c r="D10" s="27" t="s">
        <v>49</v>
      </c>
      <c r="E10" s="43">
        <v>100</v>
      </c>
      <c r="F10" s="5" t="s">
        <v>6</v>
      </c>
      <c r="G10" s="44">
        <f>I8</f>
        <v>12</v>
      </c>
      <c r="H10" s="5" t="s">
        <v>1</v>
      </c>
      <c r="I10" s="9">
        <v>1</v>
      </c>
      <c r="J10" s="25" t="s">
        <v>17</v>
      </c>
      <c r="K10" s="45">
        <f>E10*G10*I10</f>
        <v>1200</v>
      </c>
      <c r="L10" s="25" t="s">
        <v>5</v>
      </c>
      <c r="M10" s="15"/>
      <c r="N10" s="5"/>
      <c r="O10" s="28"/>
    </row>
    <row r="11" spans="1:15" ht="14.25" customHeight="1">
      <c r="A11" s="77"/>
      <c r="B11" s="70"/>
      <c r="C11" s="70"/>
      <c r="D11" s="27" t="s">
        <v>14</v>
      </c>
      <c r="E11" s="43">
        <v>50</v>
      </c>
      <c r="F11" s="5" t="s">
        <v>6</v>
      </c>
      <c r="G11" s="44">
        <f>I8</f>
        <v>12</v>
      </c>
      <c r="H11" s="5" t="s">
        <v>1</v>
      </c>
      <c r="I11" s="9">
        <v>1</v>
      </c>
      <c r="J11" s="25" t="s">
        <v>17</v>
      </c>
      <c r="K11" s="45">
        <f>E11*G11*I11</f>
        <v>600</v>
      </c>
      <c r="L11" s="25" t="s">
        <v>5</v>
      </c>
      <c r="M11" s="15"/>
      <c r="N11" s="5"/>
      <c r="O11" s="28"/>
    </row>
    <row r="12" spans="1:15" ht="16.5" customHeight="1">
      <c r="A12" s="77"/>
      <c r="B12" s="94" t="s">
        <v>13</v>
      </c>
      <c r="C12" s="70"/>
      <c r="D12" s="27" t="s">
        <v>50</v>
      </c>
      <c r="E12" s="43">
        <v>30</v>
      </c>
      <c r="F12" s="5" t="s">
        <v>6</v>
      </c>
      <c r="G12" s="44">
        <f>I8</f>
        <v>12</v>
      </c>
      <c r="H12" s="5" t="s">
        <v>1</v>
      </c>
      <c r="I12" s="9">
        <v>1</v>
      </c>
      <c r="J12" s="25" t="s">
        <v>9</v>
      </c>
      <c r="K12" s="45">
        <f>E12*G12*I12</f>
        <v>360</v>
      </c>
      <c r="L12" s="25" t="s">
        <v>5</v>
      </c>
      <c r="M12" s="15"/>
      <c r="N12" s="5"/>
      <c r="O12" s="28"/>
    </row>
    <row r="13" spans="1:15" ht="14.25" customHeight="1">
      <c r="A13" s="77"/>
      <c r="B13" s="70"/>
      <c r="C13" s="70"/>
      <c r="D13" s="27" t="s">
        <v>15</v>
      </c>
      <c r="E13" s="43">
        <v>30</v>
      </c>
      <c r="F13" s="5" t="s">
        <v>6</v>
      </c>
      <c r="G13" s="44">
        <f>I8</f>
        <v>12</v>
      </c>
      <c r="H13" s="5" t="s">
        <v>1</v>
      </c>
      <c r="I13" s="9">
        <v>1</v>
      </c>
      <c r="J13" s="25" t="s">
        <v>9</v>
      </c>
      <c r="K13" s="45">
        <f>E13*G13*I13</f>
        <v>360</v>
      </c>
      <c r="L13" s="25" t="s">
        <v>5</v>
      </c>
      <c r="M13" s="15"/>
      <c r="N13" s="5"/>
      <c r="O13" s="28"/>
    </row>
    <row r="14" spans="1:15" ht="14.25" customHeight="1">
      <c r="A14" s="77"/>
      <c r="B14" s="70"/>
      <c r="C14" s="70"/>
      <c r="D14" s="27" t="s">
        <v>16</v>
      </c>
      <c r="E14" s="43">
        <v>10</v>
      </c>
      <c r="F14" s="5" t="s">
        <v>6</v>
      </c>
      <c r="G14" s="44">
        <f>I8</f>
        <v>12</v>
      </c>
      <c r="H14" s="5" t="s">
        <v>1</v>
      </c>
      <c r="I14" s="9">
        <v>3</v>
      </c>
      <c r="J14" s="25" t="s">
        <v>9</v>
      </c>
      <c r="K14" s="45">
        <f>E14*G14*I14</f>
        <v>360</v>
      </c>
      <c r="L14" s="25" t="s">
        <v>5</v>
      </c>
      <c r="M14" s="15"/>
      <c r="N14" s="5"/>
      <c r="O14" s="28"/>
    </row>
    <row r="15" spans="1:15" ht="15">
      <c r="A15" s="78"/>
      <c r="B15" s="79" t="s">
        <v>34</v>
      </c>
      <c r="C15" s="80"/>
      <c r="D15" s="81"/>
      <c r="E15" s="91">
        <f>SUM(E10:E14)</f>
        <v>220</v>
      </c>
      <c r="F15" s="91"/>
      <c r="G15" s="92" t="s">
        <v>7</v>
      </c>
      <c r="H15" s="93"/>
      <c r="I15" s="12"/>
      <c r="J15" s="14"/>
      <c r="K15" s="33">
        <f>SUM(K10:K14)</f>
        <v>2880</v>
      </c>
      <c r="L15" s="34" t="s">
        <v>5</v>
      </c>
      <c r="M15" s="15"/>
      <c r="N15" s="5"/>
      <c r="O15" s="28"/>
    </row>
    <row r="16" spans="1:15" ht="24" customHeight="1">
      <c r="A16" s="83" t="s">
        <v>20</v>
      </c>
      <c r="B16" s="83"/>
      <c r="C16" s="83"/>
      <c r="D16" s="83"/>
      <c r="E16" s="83"/>
      <c r="F16" s="83"/>
      <c r="G16" s="83"/>
      <c r="H16" s="83"/>
      <c r="I16" s="83"/>
      <c r="J16" s="83"/>
      <c r="K16" s="10">
        <f>K17*K18*K19*K20</f>
        <v>72000</v>
      </c>
      <c r="L16" s="24" t="s">
        <v>5</v>
      </c>
      <c r="M16" s="41">
        <f>M17*M18*M19*M20</f>
        <v>7200</v>
      </c>
      <c r="N16" s="24" t="s">
        <v>11</v>
      </c>
      <c r="O16" s="28"/>
    </row>
    <row r="17" spans="1:15" ht="18" customHeight="1">
      <c r="A17" s="70"/>
      <c r="B17" s="84" t="s">
        <v>54</v>
      </c>
      <c r="C17" s="85"/>
      <c r="D17" s="85"/>
      <c r="E17" s="85"/>
      <c r="F17" s="86"/>
      <c r="G17" s="120">
        <v>10</v>
      </c>
      <c r="H17" s="121"/>
      <c r="I17" s="124" t="s">
        <v>7</v>
      </c>
      <c r="J17" s="125"/>
      <c r="K17" s="42">
        <f>G17</f>
        <v>10</v>
      </c>
      <c r="L17" s="5" t="s">
        <v>7</v>
      </c>
      <c r="M17" s="40">
        <f>G17</f>
        <v>10</v>
      </c>
      <c r="N17" s="5" t="s">
        <v>7</v>
      </c>
      <c r="O17" s="28"/>
    </row>
    <row r="18" spans="1:15" ht="18" customHeight="1">
      <c r="A18" s="70"/>
      <c r="B18" s="84" t="s">
        <v>55</v>
      </c>
      <c r="C18" s="85"/>
      <c r="D18" s="85"/>
      <c r="E18" s="85"/>
      <c r="F18" s="86"/>
      <c r="G18" s="122">
        <v>3</v>
      </c>
      <c r="H18" s="123"/>
      <c r="I18" s="124" t="s">
        <v>8</v>
      </c>
      <c r="J18" s="125"/>
      <c r="K18" s="46">
        <f>G18</f>
        <v>3</v>
      </c>
      <c r="L18" s="5" t="s">
        <v>8</v>
      </c>
      <c r="M18" s="15">
        <v>0.6</v>
      </c>
      <c r="N18" s="5" t="s">
        <v>8</v>
      </c>
      <c r="O18" s="28"/>
    </row>
    <row r="19" spans="1:15" ht="18" customHeight="1">
      <c r="A19" s="70"/>
      <c r="B19" s="84" t="s">
        <v>56</v>
      </c>
      <c r="C19" s="85"/>
      <c r="D19" s="85"/>
      <c r="E19" s="85"/>
      <c r="F19" s="86"/>
      <c r="G19" s="122">
        <v>20</v>
      </c>
      <c r="H19" s="123"/>
      <c r="I19" s="126" t="s">
        <v>9</v>
      </c>
      <c r="J19" s="127"/>
      <c r="K19" s="46">
        <f>G19</f>
        <v>20</v>
      </c>
      <c r="L19" s="25" t="s">
        <v>9</v>
      </c>
      <c r="M19" s="15">
        <f>G19*50%</f>
        <v>10</v>
      </c>
      <c r="N19" s="25" t="s">
        <v>9</v>
      </c>
      <c r="O19" s="28"/>
    </row>
    <row r="20" spans="1:15" ht="18" customHeight="1">
      <c r="A20" s="70"/>
      <c r="B20" s="84" t="s">
        <v>21</v>
      </c>
      <c r="C20" s="85"/>
      <c r="D20" s="85"/>
      <c r="E20" s="85"/>
      <c r="F20" s="86"/>
      <c r="G20" s="122">
        <f>4*30</f>
        <v>120</v>
      </c>
      <c r="H20" s="123"/>
      <c r="I20" s="126" t="s">
        <v>10</v>
      </c>
      <c r="J20" s="127"/>
      <c r="K20" s="46">
        <f>G20</f>
        <v>120</v>
      </c>
      <c r="L20" s="25" t="s">
        <v>10</v>
      </c>
      <c r="M20" s="15">
        <f>G20</f>
        <v>120</v>
      </c>
      <c r="N20" s="25" t="s">
        <v>10</v>
      </c>
      <c r="O20" s="28"/>
    </row>
    <row r="21" spans="1:15" ht="15" customHeight="1">
      <c r="A21" s="60" t="s">
        <v>2</v>
      </c>
      <c r="B21" s="60"/>
      <c r="C21" s="60"/>
      <c r="D21" s="60"/>
      <c r="E21" s="60"/>
      <c r="F21" s="60"/>
      <c r="G21" s="62" t="s">
        <v>57</v>
      </c>
      <c r="H21" s="62"/>
      <c r="I21" s="132">
        <f>M6/(K8+K16)</f>
        <v>1.3257575757575757</v>
      </c>
      <c r="J21" s="130" t="s">
        <v>58</v>
      </c>
      <c r="K21" s="128" t="s">
        <v>59</v>
      </c>
      <c r="L21" s="47" t="s">
        <v>60</v>
      </c>
      <c r="M21" s="45">
        <f>K8+K16</f>
        <v>79200</v>
      </c>
      <c r="N21" s="24" t="s">
        <v>61</v>
      </c>
      <c r="O21" s="29" t="s">
        <v>29</v>
      </c>
    </row>
    <row r="22" spans="1:15" ht="15" customHeight="1" thickBot="1">
      <c r="A22" s="61"/>
      <c r="B22" s="61"/>
      <c r="C22" s="61"/>
      <c r="D22" s="61"/>
      <c r="E22" s="61"/>
      <c r="F22" s="61"/>
      <c r="G22" s="63"/>
      <c r="H22" s="63"/>
      <c r="I22" s="133"/>
      <c r="J22" s="131"/>
      <c r="K22" s="129"/>
      <c r="L22" s="48" t="s">
        <v>62</v>
      </c>
      <c r="M22" s="49">
        <f>M21*20</f>
        <v>1584000</v>
      </c>
      <c r="N22" s="50" t="s">
        <v>61</v>
      </c>
      <c r="O22" s="29" t="s">
        <v>30</v>
      </c>
    </row>
    <row r="23" spans="1:15" ht="24" customHeight="1" thickTop="1">
      <c r="A23" s="69" t="s">
        <v>32</v>
      </c>
      <c r="B23" s="69"/>
      <c r="C23" s="69"/>
      <c r="D23" s="69"/>
      <c r="E23" s="69"/>
      <c r="F23" s="69"/>
      <c r="G23" s="69"/>
      <c r="H23" s="69"/>
      <c r="I23" s="69"/>
      <c r="J23" s="69"/>
      <c r="K23" s="16">
        <f>E26</f>
        <v>220000</v>
      </c>
      <c r="L23" s="17" t="s">
        <v>5</v>
      </c>
      <c r="M23" s="18">
        <v>0</v>
      </c>
      <c r="N23" s="26" t="s">
        <v>4</v>
      </c>
      <c r="O23" s="32" t="s">
        <v>33</v>
      </c>
    </row>
    <row r="24" spans="1:15" ht="15" customHeight="1">
      <c r="A24" s="70"/>
      <c r="B24" s="72" t="s">
        <v>23</v>
      </c>
      <c r="C24" s="72"/>
      <c r="D24" s="72"/>
      <c r="E24" s="52">
        <v>300000</v>
      </c>
      <c r="F24" s="5" t="s">
        <v>26</v>
      </c>
      <c r="G24" s="73"/>
      <c r="H24" s="73"/>
      <c r="I24" s="73"/>
      <c r="J24" s="73"/>
      <c r="K24" s="19"/>
      <c r="L24" s="5"/>
      <c r="M24" s="15"/>
      <c r="N24" s="25"/>
      <c r="O24" s="29" t="s">
        <v>31</v>
      </c>
    </row>
    <row r="25" spans="1:15" ht="15" customHeight="1">
      <c r="A25" s="70"/>
      <c r="B25" s="72" t="s">
        <v>24</v>
      </c>
      <c r="C25" s="72"/>
      <c r="D25" s="72"/>
      <c r="E25" s="52">
        <v>80000</v>
      </c>
      <c r="F25" s="5" t="s">
        <v>26</v>
      </c>
      <c r="G25" s="73"/>
      <c r="H25" s="73"/>
      <c r="I25" s="73"/>
      <c r="J25" s="73"/>
      <c r="K25" s="19"/>
      <c r="L25" s="5"/>
      <c r="M25" s="15"/>
      <c r="N25" s="25"/>
      <c r="O25" s="29"/>
    </row>
    <row r="26" spans="1:15" ht="15" customHeight="1">
      <c r="A26" s="71"/>
      <c r="B26" s="74" t="s">
        <v>25</v>
      </c>
      <c r="C26" s="74"/>
      <c r="D26" s="74"/>
      <c r="E26" s="51">
        <f>E24-E25</f>
        <v>220000</v>
      </c>
      <c r="F26" s="20" t="s">
        <v>26</v>
      </c>
      <c r="G26" s="75"/>
      <c r="H26" s="76"/>
      <c r="I26" s="76"/>
      <c r="J26" s="76"/>
      <c r="K26" s="51">
        <f>E26</f>
        <v>220000</v>
      </c>
      <c r="L26" s="53" t="s">
        <v>61</v>
      </c>
      <c r="M26" s="54">
        <v>0</v>
      </c>
      <c r="N26" s="55" t="s">
        <v>61</v>
      </c>
      <c r="O26" s="31"/>
    </row>
    <row r="27" spans="1:15" ht="33.75" customHeight="1" thickBot="1">
      <c r="A27" s="64" t="s">
        <v>63</v>
      </c>
      <c r="B27" s="65"/>
      <c r="C27" s="65"/>
      <c r="D27" s="65"/>
      <c r="E27" s="65"/>
      <c r="F27" s="65"/>
      <c r="G27" s="65"/>
      <c r="H27" s="66">
        <f>M21</f>
        <v>79200</v>
      </c>
      <c r="I27" s="66"/>
      <c r="J27" s="67" t="s">
        <v>64</v>
      </c>
      <c r="K27" s="67"/>
      <c r="L27" s="67"/>
      <c r="M27" s="67"/>
      <c r="N27" s="67"/>
      <c r="O27" s="68"/>
    </row>
    <row r="28" spans="1:15" ht="24" customHeight="1" thickTop="1"/>
    <row r="29" spans="1:15" ht="24" customHeight="1"/>
    <row r="30" spans="1:15" ht="24" customHeight="1"/>
  </sheetData>
  <mergeCells count="62">
    <mergeCell ref="G17:H17"/>
    <mergeCell ref="G18:H18"/>
    <mergeCell ref="G19:H19"/>
    <mergeCell ref="G20:H20"/>
    <mergeCell ref="I17:J17"/>
    <mergeCell ref="I18:J18"/>
    <mergeCell ref="I19:J19"/>
    <mergeCell ref="I20:J20"/>
    <mergeCell ref="A4:C5"/>
    <mergeCell ref="A6:F6"/>
    <mergeCell ref="A7:J7"/>
    <mergeCell ref="B8:D8"/>
    <mergeCell ref="G8:H8"/>
    <mergeCell ref="K9:N9"/>
    <mergeCell ref="O4:O5"/>
    <mergeCell ref="G4:H4"/>
    <mergeCell ref="I4:J4"/>
    <mergeCell ref="I5:J5"/>
    <mergeCell ref="G5:H5"/>
    <mergeCell ref="G6:H6"/>
    <mergeCell ref="I6:J6"/>
    <mergeCell ref="A1:O1"/>
    <mergeCell ref="K2:L2"/>
    <mergeCell ref="M2:N2"/>
    <mergeCell ref="O2:O3"/>
    <mergeCell ref="K3:L3"/>
    <mergeCell ref="M3:N3"/>
    <mergeCell ref="A2:D3"/>
    <mergeCell ref="G2:J3"/>
    <mergeCell ref="E2:F2"/>
    <mergeCell ref="A8:A15"/>
    <mergeCell ref="B15:D15"/>
    <mergeCell ref="E9:F9"/>
    <mergeCell ref="A16:J16"/>
    <mergeCell ref="A17:A20"/>
    <mergeCell ref="B17:F17"/>
    <mergeCell ref="B18:F18"/>
    <mergeCell ref="B9:D9"/>
    <mergeCell ref="G9:H9"/>
    <mergeCell ref="I9:J9"/>
    <mergeCell ref="E15:F15"/>
    <mergeCell ref="G15:H15"/>
    <mergeCell ref="B10:C11"/>
    <mergeCell ref="B12:C14"/>
    <mergeCell ref="B19:F19"/>
    <mergeCell ref="B20:F20"/>
    <mergeCell ref="A21:F22"/>
    <mergeCell ref="G21:H22"/>
    <mergeCell ref="A27:G27"/>
    <mergeCell ref="H27:I27"/>
    <mergeCell ref="J27:O27"/>
    <mergeCell ref="A23:J23"/>
    <mergeCell ref="A24:A26"/>
    <mergeCell ref="B24:D24"/>
    <mergeCell ref="G24:J24"/>
    <mergeCell ref="B25:D25"/>
    <mergeCell ref="G25:J25"/>
    <mergeCell ref="B26:D26"/>
    <mergeCell ref="G26:J26"/>
    <mergeCell ref="K21:K22"/>
    <mergeCell ref="J21:J22"/>
    <mergeCell ref="I21:I2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Comparison(En)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Delta</dc:creator>
  <cp:lastModifiedBy>Delta</cp:lastModifiedBy>
  <cp:lastPrinted>2014-10-25T06:07:23Z</cp:lastPrinted>
  <dcterms:created xsi:type="dcterms:W3CDTF">2014-06-26T08:30:03Z</dcterms:created>
  <dcterms:modified xsi:type="dcterms:W3CDTF">2015-07-31T00:35:55Z</dcterms:modified>
</cp:coreProperties>
</file>